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900" yWindow="-150" windowWidth="14805" windowHeight="8010" tabRatio="628"/>
  </bookViews>
  <sheets>
    <sheet name="Bieu so 93" sheetId="1" r:id="rId1"/>
    <sheet name="Bieu so 94" sheetId="4" r:id="rId2"/>
    <sheet name="Bieu so 95" sheetId="5" r:id="rId3"/>
    <sheet name="Sheet2" sheetId="2" r:id="rId4"/>
    <sheet name="Sheet3" sheetId="3" r:id="rId5"/>
  </sheets>
  <calcPr calcId="144525"/>
</workbook>
</file>

<file path=xl/calcChain.xml><?xml version="1.0" encoding="utf-8"?>
<calcChain xmlns="http://schemas.openxmlformats.org/spreadsheetml/2006/main">
  <c r="E16" i="1" l="1"/>
  <c r="C19" i="1"/>
  <c r="C14" i="1"/>
  <c r="C11" i="1"/>
  <c r="F29" i="5"/>
  <c r="F28" i="5"/>
  <c r="D14" i="5"/>
  <c r="C11" i="5"/>
  <c r="C16" i="5"/>
  <c r="C13" i="5"/>
  <c r="D9" i="4"/>
  <c r="C9" i="4"/>
  <c r="D18" i="4" l="1"/>
  <c r="E18" i="4" l="1"/>
  <c r="E14" i="5"/>
  <c r="C18" i="4"/>
  <c r="E11" i="5" l="1"/>
  <c r="E10" i="5" s="1"/>
  <c r="G14" i="4"/>
  <c r="F14" i="4"/>
  <c r="C14" i="5" l="1"/>
  <c r="C10" i="5" s="1"/>
  <c r="C32" i="5"/>
  <c r="C9" i="5" l="1"/>
  <c r="F15" i="1"/>
  <c r="G15" i="1"/>
  <c r="D17" i="1"/>
  <c r="D16" i="1" s="1"/>
  <c r="E17" i="1"/>
  <c r="C17" i="1"/>
  <c r="C16" i="1" s="1"/>
  <c r="F21" i="1"/>
  <c r="G21" i="1"/>
  <c r="F18" i="1"/>
  <c r="G18" i="1"/>
  <c r="F19" i="1"/>
  <c r="G19" i="1"/>
  <c r="D10" i="1"/>
  <c r="D9" i="1" s="1"/>
  <c r="E10" i="1"/>
  <c r="C10" i="1"/>
  <c r="C9" i="1" s="1"/>
  <c r="G11" i="1"/>
  <c r="F11" i="1"/>
  <c r="G11" i="5"/>
  <c r="F13" i="5"/>
  <c r="F16" i="5"/>
  <c r="G16" i="5"/>
  <c r="F20" i="5"/>
  <c r="F21" i="5"/>
  <c r="G21" i="5"/>
  <c r="F22" i="5"/>
  <c r="G22" i="5"/>
  <c r="F23" i="5"/>
  <c r="G23" i="5"/>
  <c r="F24" i="5"/>
  <c r="G24" i="5"/>
  <c r="F25" i="5"/>
  <c r="G25" i="5"/>
  <c r="F26" i="5"/>
  <c r="G26" i="5"/>
  <c r="F27" i="5"/>
  <c r="G27" i="5"/>
  <c r="F31" i="5"/>
  <c r="G31" i="5"/>
  <c r="E32" i="5"/>
  <c r="E9" i="5" s="1"/>
  <c r="D32" i="5"/>
  <c r="F14" i="5"/>
  <c r="D11" i="5"/>
  <c r="F11" i="5" s="1"/>
  <c r="F16" i="4"/>
  <c r="G16" i="4"/>
  <c r="F17" i="4"/>
  <c r="G17" i="4"/>
  <c r="F21" i="4"/>
  <c r="G21" i="4"/>
  <c r="F22" i="4"/>
  <c r="F25" i="4"/>
  <c r="G25" i="4"/>
  <c r="F26" i="4"/>
  <c r="F32" i="4"/>
  <c r="G32" i="4"/>
  <c r="F33" i="4"/>
  <c r="G33" i="4"/>
  <c r="G13" i="4"/>
  <c r="F13" i="4"/>
  <c r="C10" i="4"/>
  <c r="C31" i="4"/>
  <c r="E31" i="4"/>
  <c r="F31" i="4" s="1"/>
  <c r="D31" i="4"/>
  <c r="F18" i="4"/>
  <c r="D10" i="4"/>
  <c r="D10" i="5" l="1"/>
  <c r="D9" i="5" s="1"/>
  <c r="F10" i="1"/>
  <c r="E9" i="1"/>
  <c r="F9" i="1" s="1"/>
  <c r="G10" i="1"/>
  <c r="G31" i="4"/>
  <c r="E10" i="4"/>
  <c r="G14" i="5"/>
  <c r="G18" i="4"/>
  <c r="F17" i="1"/>
  <c r="F16" i="1"/>
  <c r="G16" i="1"/>
  <c r="G17" i="1"/>
  <c r="G10" i="5"/>
  <c r="F10" i="4" l="1"/>
  <c r="E9" i="4"/>
  <c r="G9" i="1"/>
  <c r="F10" i="5"/>
  <c r="G10" i="4"/>
  <c r="F9" i="4" l="1"/>
  <c r="G9" i="4"/>
  <c r="F9" i="5"/>
  <c r="G9" i="5"/>
</calcChain>
</file>

<file path=xl/sharedStrings.xml><?xml version="1.0" encoding="utf-8"?>
<sst xmlns="http://schemas.openxmlformats.org/spreadsheetml/2006/main" count="137" uniqueCount="83">
  <si>
    <t>UBND HUYỆN SƠN ĐỘNG</t>
  </si>
  <si>
    <t>STT</t>
  </si>
  <si>
    <t>Nội dung</t>
  </si>
  <si>
    <t>Cùng kỳ năm trước</t>
  </si>
  <si>
    <t>A</t>
  </si>
  <si>
    <t>B</t>
  </si>
  <si>
    <t xml:space="preserve">TỔNG NGUỒN THU NSNN TRÊN ĐỊA BÀN </t>
  </si>
  <si>
    <t>Thu cân đối NSNN</t>
  </si>
  <si>
    <t>Thu nội địa</t>
  </si>
  <si>
    <t>Thu viện trợ</t>
  </si>
  <si>
    <t>Thu chuyển nguồn từ năm trước chuyển sang</t>
  </si>
  <si>
    <t>TỔNG CHI NGÂN SÁCH HUYỆN</t>
  </si>
  <si>
    <t>Tổng chi cân đối ngân sách huyện</t>
  </si>
  <si>
    <t>Chi đầu tư phát triển</t>
  </si>
  <si>
    <t>Chi thường xuyên</t>
  </si>
  <si>
    <t>Dự phòng ngân sách</t>
  </si>
  <si>
    <t>Chi từ nguồn bổ sung có mục tiêu từ NS cấp tỉnh</t>
  </si>
  <si>
    <t>I</t>
  </si>
  <si>
    <t>II</t>
  </si>
  <si>
    <t>Dự toán
năm</t>
  </si>
  <si>
    <t>So sánh ước thực hiện
với (%)</t>
  </si>
  <si>
    <t>Đơn vị: Triệu đồng</t>
  </si>
  <si>
    <t>Biểu số 93/CK-NSNN</t>
  </si>
  <si>
    <t>Biểu số 94/CK-NSNN</t>
  </si>
  <si>
    <t xml:space="preserve">TỔNG THU NSNN TRÊN ĐỊA BÀN </t>
  </si>
  <si>
    <t>Thu từ khu vực doanh nghiệp có vốn đầu tư nước ngoài</t>
  </si>
  <si>
    <t>Thu từ khu vực kinh tế ngoài quốc doanh</t>
  </si>
  <si>
    <t>Thuế thu nhập cá nhân</t>
  </si>
  <si>
    <t>Lệ phí trước bạ</t>
  </si>
  <si>
    <t>Thu phí, lệ phí</t>
  </si>
  <si>
    <t>Các khoản thu về nhà, đất</t>
  </si>
  <si>
    <t>Thuế sử dụng đất nông nghiệp</t>
  </si>
  <si>
    <t>Thuế sử dụng đất phi nông nghiệp</t>
  </si>
  <si>
    <t>Thu tiền sử dụng đất</t>
  </si>
  <si>
    <t>Tiền cho thuê đất, thuê mặt nước</t>
  </si>
  <si>
    <t>Tiền cho thuê và tiền bán nhà ở thuộc sở hữu nhà nước</t>
  </si>
  <si>
    <t>Thu từ hoạt động xổ số kiến thiết</t>
  </si>
  <si>
    <t>Thu khác ngân sách</t>
  </si>
  <si>
    <t>Thu từ quỹ đất công ích, hoa lợi công sản khác</t>
  </si>
  <si>
    <t>Từ các khoản thu phân chia</t>
  </si>
  <si>
    <t>Các khoản thu ngân sách huyện được hưởng 100%</t>
  </si>
  <si>
    <t>-</t>
  </si>
  <si>
    <t>Biểu số 95/CK-NSNN</t>
  </si>
  <si>
    <t>CHI CÂN ĐỐI NGÂN SÁCH HUYỆN</t>
  </si>
  <si>
    <t>Chi đầu tư cho các dự án</t>
  </si>
  <si>
    <t>Chi đầu tư phát triển khác</t>
  </si>
  <si>
    <t>Trong đó:</t>
  </si>
  <si>
    <t>Chi giáo dục - đào tạo và dạy nghề</t>
  </si>
  <si>
    <t>Chi khoa học và công nghệ</t>
  </si>
  <si>
    <t>Chi y tế, dân số và gia đình</t>
  </si>
  <si>
    <t>Chi văn hóa thông tin</t>
  </si>
  <si>
    <t>Chi thể dục thể thao</t>
  </si>
  <si>
    <t>Chi bảo vệ môi trường</t>
  </si>
  <si>
    <t>Chi hoạt động kinh tế</t>
  </si>
  <si>
    <t>Chi bảo đảm xã hội</t>
  </si>
  <si>
    <t>CHI TỪ NGUỒN BỔ SUNG CÓ MỤC TIÊU TỪ NGÂN SÁCH CẤP TRÊN</t>
  </si>
  <si>
    <t>Cho các chương trình dự án quan trọng vốn đầu tư</t>
  </si>
  <si>
    <t>Cho các nhiệm vụ, chính sách kinh phí thường xuyên</t>
  </si>
  <si>
    <t>Chi hoạt động của cơ quan quản lý hành chính, đảng, đoàn thể</t>
  </si>
  <si>
    <t>III</t>
  </si>
  <si>
    <t>Phí cấp phép khai thác KS</t>
  </si>
  <si>
    <t>An ninh - quốc phòng</t>
  </si>
  <si>
    <t>Chi khác ngân sách</t>
  </si>
  <si>
    <t>Các nhiệm vụ phát sinh</t>
  </si>
  <si>
    <t>IV</t>
  </si>
  <si>
    <t>Chi ngân sách xã (không kể tiền đất)</t>
  </si>
  <si>
    <t>Thu từ khu vực doanh nghiệp
nhà nước</t>
  </si>
  <si>
    <t>Thu bổ sung từ ngân sách cấp trên</t>
  </si>
  <si>
    <t>UTH 9 tháng năm trước</t>
  </si>
  <si>
    <t>Thu hồi các khoản chi năm trước</t>
  </si>
  <si>
    <t>(Kèm theo Quyết định số        /QĐ-UBND ngày     /      /2019 của UBND huyện Sơn Động)</t>
  </si>
  <si>
    <t>ƯỚC THỰC HIỆN CHI NGÂN SÁCH NHÀ NƯỚC 9 THÁNG NĂM 2019</t>
  </si>
  <si>
    <t>Chương trình mục tiêu và MT quốc gia</t>
  </si>
  <si>
    <t>Ước thực hiện 9 tháng năm 2019</t>
  </si>
  <si>
    <t>THU NGÂN SÁCH HUYỆN ĐƯỢC HƯỞNG THEO PHÂN CẤP</t>
  </si>
  <si>
    <t>ƯỚC THỰC HIỆN THU NGÂN SÁCH NHÀ NƯỚC 9 THÁNG NĂM 2021</t>
  </si>
  <si>
    <t>(Kèm theo Quyết định số        /QĐ-UBND ngày     /      /2021 của UBND huyện Sơn Động)</t>
  </si>
  <si>
    <t>Ước thực hiện 9 tháng năm 2021</t>
  </si>
  <si>
    <t>Thu chuyển nguồn NS năm trước sang</t>
  </si>
  <si>
    <t>V</t>
  </si>
  <si>
    <t>VHTT phát thanh, truyền hình</t>
  </si>
  <si>
    <t>Tiết kiệm tăng thu dự toán năm 2020 so với dự toán thu 2019</t>
  </si>
  <si>
    <t>CÂN ĐỐI NGÂN SÁCH HUYỆN 9 THÁNG NĂM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</si>
</sst>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163"/>
      <scheme val="major"/>
    </font>
    <font>
      <b/>
      <sz val="11"/>
      <color theme="1"/>
      <name val="Cambria"/>
      <family val="1"/>
      <charset val="163"/>
      <scheme val="major"/>
    </font>
    <font>
      <i/>
      <sz val="11"/>
      <color theme="1"/>
      <name val="Cambria"/>
      <family val="1"/>
      <charset val="163"/>
      <scheme val="major"/>
    </font>
    <font>
      <b/>
      <i/>
      <sz val="11"/>
      <color theme="1"/>
      <name val="Cambria"/>
      <family val="1"/>
      <charset val="163"/>
      <scheme val="major"/>
    </font>
    <font>
      <sz val="11"/>
      <color rgb="FFFF0000"/>
      <name val="Cambria"/>
      <family val="1"/>
      <charset val="163"/>
      <scheme val="major"/>
    </font>
    <font>
      <i/>
      <sz val="11"/>
      <color rgb="FFFF0000"/>
      <name val="Cambria"/>
      <family val="1"/>
      <charset val="163"/>
      <scheme val="major"/>
    </font>
    <font>
      <b/>
      <i/>
      <sz val="11"/>
      <color rgb="FFFF0000"/>
      <name val="Cambria"/>
      <family val="1"/>
      <charset val="163"/>
      <scheme val="major"/>
    </font>
    <font>
      <b/>
      <sz val="11"/>
      <color rgb="FFFF0000"/>
      <name val="Cambria"/>
      <family val="1"/>
      <charset val="163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3" fontId="2" fillId="2" borderId="1" xfId="0" applyNumberFormat="1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vertical="center"/>
    </xf>
    <xf numFmtId="3" fontId="8" fillId="2" borderId="1" xfId="0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3" fontId="5" fillId="2" borderId="1" xfId="0" applyNumberFormat="1" applyFont="1" applyFill="1" applyBorder="1" applyAlignment="1">
      <alignment vertical="center"/>
    </xf>
    <xf numFmtId="2" fontId="1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" fontId="2" fillId="2" borderId="1" xfId="0" applyNumberFormat="1" applyFont="1" applyFill="1" applyBorder="1" applyAlignment="1">
      <alignment vertical="center" wrapText="1"/>
    </xf>
    <xf numFmtId="3" fontId="1" fillId="2" borderId="0" xfId="0" applyNumberFormat="1" applyFont="1" applyFill="1" applyAlignment="1">
      <alignment vertical="center"/>
    </xf>
    <xf numFmtId="0" fontId="3" fillId="2" borderId="1" xfId="0" quotePrefix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3" fontId="7" fillId="2" borderId="1" xfId="0" applyNumberFormat="1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3" fontId="2" fillId="2" borderId="0" xfId="0" applyNumberFormat="1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D9" sqref="D9"/>
    </sheetView>
  </sheetViews>
  <sheetFormatPr defaultColWidth="9" defaultRowHeight="14.25" x14ac:dyDescent="0.25"/>
  <cols>
    <col min="1" max="1" width="4.7109375" style="5" customWidth="1"/>
    <col min="2" max="2" width="36.42578125" style="5" customWidth="1"/>
    <col min="3" max="3" width="10.28515625" style="5" hidden="1" customWidth="1"/>
    <col min="4" max="4" width="9.85546875" style="5" customWidth="1"/>
    <col min="5" max="5" width="10.42578125" style="5" customWidth="1"/>
    <col min="6" max="6" width="8.7109375" style="5" customWidth="1"/>
    <col min="7" max="7" width="9.42578125" style="5" customWidth="1"/>
    <col min="8" max="16384" width="9" style="5"/>
  </cols>
  <sheetData>
    <row r="1" spans="1:8" x14ac:dyDescent="0.25">
      <c r="A1" s="4" t="s">
        <v>0</v>
      </c>
      <c r="G1" s="6" t="s">
        <v>22</v>
      </c>
    </row>
    <row r="3" spans="1:8" x14ac:dyDescent="0.25">
      <c r="A3" s="31" t="s">
        <v>82</v>
      </c>
      <c r="B3" s="31"/>
      <c r="C3" s="31"/>
      <c r="D3" s="31"/>
      <c r="E3" s="31"/>
      <c r="F3" s="31"/>
      <c r="G3" s="31"/>
    </row>
    <row r="4" spans="1:8" s="29" customFormat="1" x14ac:dyDescent="0.25">
      <c r="A4" s="34" t="s">
        <v>70</v>
      </c>
      <c r="B4" s="34"/>
      <c r="C4" s="34"/>
      <c r="D4" s="34"/>
      <c r="E4" s="34"/>
      <c r="F4" s="34"/>
      <c r="G4" s="34"/>
    </row>
    <row r="5" spans="1:8" x14ac:dyDescent="0.25">
      <c r="G5" s="7" t="s">
        <v>21</v>
      </c>
    </row>
    <row r="6" spans="1:8" ht="29.25" customHeight="1" x14ac:dyDescent="0.25">
      <c r="A6" s="33" t="s">
        <v>1</v>
      </c>
      <c r="B6" s="33" t="s">
        <v>2</v>
      </c>
      <c r="C6" s="32" t="s">
        <v>68</v>
      </c>
      <c r="D6" s="32" t="s">
        <v>19</v>
      </c>
      <c r="E6" s="32" t="s">
        <v>73</v>
      </c>
      <c r="F6" s="32" t="s">
        <v>20</v>
      </c>
      <c r="G6" s="33"/>
    </row>
    <row r="7" spans="1:8" ht="42.75" x14ac:dyDescent="0.25">
      <c r="A7" s="33"/>
      <c r="B7" s="33"/>
      <c r="C7" s="33"/>
      <c r="D7" s="33"/>
      <c r="E7" s="33"/>
      <c r="F7" s="8" t="s">
        <v>19</v>
      </c>
      <c r="G7" s="8" t="s">
        <v>3</v>
      </c>
    </row>
    <row r="8" spans="1:8" x14ac:dyDescent="0.25">
      <c r="A8" s="9" t="s">
        <v>4</v>
      </c>
      <c r="B8" s="9" t="s">
        <v>5</v>
      </c>
      <c r="C8" s="9"/>
      <c r="D8" s="9">
        <v>1</v>
      </c>
      <c r="E8" s="9">
        <v>2</v>
      </c>
      <c r="F8" s="9">
        <v>3</v>
      </c>
      <c r="G8" s="9">
        <v>4</v>
      </c>
      <c r="H8" s="10"/>
    </row>
    <row r="9" spans="1:8" s="4" customFormat="1" ht="28.5" x14ac:dyDescent="0.25">
      <c r="A9" s="11" t="s">
        <v>4</v>
      </c>
      <c r="B9" s="12" t="s">
        <v>6</v>
      </c>
      <c r="C9" s="1">
        <f>C10+C13+C15+C14</f>
        <v>651463</v>
      </c>
      <c r="D9" s="1">
        <f t="shared" ref="D9:E9" si="0">D10+D13+D15+D14</f>
        <v>939059</v>
      </c>
      <c r="E9" s="1">
        <f t="shared" si="0"/>
        <v>772418</v>
      </c>
      <c r="F9" s="13">
        <f t="shared" ref="F9:F10" si="1">E9/D9*100</f>
        <v>82.254469633963353</v>
      </c>
      <c r="G9" s="13">
        <f t="shared" ref="G9:G10" si="2">E9/C9*100</f>
        <v>118.56667224385728</v>
      </c>
    </row>
    <row r="10" spans="1:8" s="4" customFormat="1" x14ac:dyDescent="0.25">
      <c r="A10" s="11" t="s">
        <v>17</v>
      </c>
      <c r="B10" s="14" t="s">
        <v>7</v>
      </c>
      <c r="C10" s="1">
        <f>C11+C12</f>
        <v>71071</v>
      </c>
      <c r="D10" s="1">
        <f t="shared" ref="D10:E10" si="3">D11+D12</f>
        <v>184445</v>
      </c>
      <c r="E10" s="1">
        <f t="shared" si="3"/>
        <v>77693</v>
      </c>
      <c r="F10" s="13">
        <f t="shared" si="1"/>
        <v>42.12258396812058</v>
      </c>
      <c r="G10" s="13">
        <f t="shared" si="2"/>
        <v>109.31744312026001</v>
      </c>
    </row>
    <row r="11" spans="1:8" x14ac:dyDescent="0.25">
      <c r="A11" s="9">
        <v>1</v>
      </c>
      <c r="B11" s="15" t="s">
        <v>8</v>
      </c>
      <c r="C11" s="2">
        <f>58903+12664-C14</f>
        <v>71071</v>
      </c>
      <c r="D11" s="2">
        <v>184445</v>
      </c>
      <c r="E11" s="2">
        <v>77693</v>
      </c>
      <c r="F11" s="17">
        <f>E11/D11*100</f>
        <v>42.12258396812058</v>
      </c>
      <c r="G11" s="17">
        <f>E11/C11*100</f>
        <v>109.31744312026001</v>
      </c>
    </row>
    <row r="12" spans="1:8" x14ac:dyDescent="0.25">
      <c r="A12" s="9">
        <v>2</v>
      </c>
      <c r="B12" s="15" t="s">
        <v>9</v>
      </c>
      <c r="C12" s="2"/>
      <c r="D12" s="2"/>
      <c r="E12" s="2"/>
      <c r="F12" s="17"/>
      <c r="G12" s="17"/>
    </row>
    <row r="13" spans="1:8" s="4" customFormat="1" ht="28.5" x14ac:dyDescent="0.25">
      <c r="A13" s="11" t="s">
        <v>18</v>
      </c>
      <c r="B13" s="12" t="s">
        <v>10</v>
      </c>
      <c r="C13" s="1">
        <v>63606</v>
      </c>
      <c r="D13" s="1"/>
      <c r="E13" s="1">
        <v>63807</v>
      </c>
      <c r="F13" s="13"/>
      <c r="G13" s="13"/>
    </row>
    <row r="14" spans="1:8" s="4" customFormat="1" x14ac:dyDescent="0.25">
      <c r="A14" s="11" t="s">
        <v>59</v>
      </c>
      <c r="B14" s="12" t="s">
        <v>69</v>
      </c>
      <c r="C14" s="1">
        <f>487+9</f>
        <v>496</v>
      </c>
      <c r="D14" s="1"/>
      <c r="E14" s="1">
        <v>315</v>
      </c>
      <c r="F14" s="13"/>
      <c r="G14" s="13"/>
    </row>
    <row r="15" spans="1:8" s="4" customFormat="1" x14ac:dyDescent="0.25">
      <c r="A15" s="11" t="s">
        <v>64</v>
      </c>
      <c r="B15" s="12" t="s">
        <v>67</v>
      </c>
      <c r="C15" s="3">
        <v>516290</v>
      </c>
      <c r="D15" s="1">
        <v>754614</v>
      </c>
      <c r="E15" s="3">
        <v>630603</v>
      </c>
      <c r="F15" s="13">
        <f t="shared" ref="F15" si="4">E15/D15*100</f>
        <v>83.566300121651608</v>
      </c>
      <c r="G15" s="13">
        <f t="shared" ref="G15" si="5">E15/C15*100</f>
        <v>122.14123845125802</v>
      </c>
    </row>
    <row r="16" spans="1:8" s="4" customFormat="1" x14ac:dyDescent="0.25">
      <c r="A16" s="11" t="s">
        <v>5</v>
      </c>
      <c r="B16" s="12" t="s">
        <v>11</v>
      </c>
      <c r="C16" s="1">
        <f>C17+C22</f>
        <v>702206</v>
      </c>
      <c r="D16" s="1">
        <f>D17+D22</f>
        <v>939059</v>
      </c>
      <c r="E16" s="1">
        <f>E17+E22</f>
        <v>705099</v>
      </c>
      <c r="F16" s="13">
        <f t="shared" ref="F16" si="6">E16/D16*100</f>
        <v>75.085697490785989</v>
      </c>
      <c r="G16" s="13">
        <f t="shared" ref="G16" si="7">E16/C16*100</f>
        <v>100.41198736553092</v>
      </c>
    </row>
    <row r="17" spans="1:7" s="4" customFormat="1" x14ac:dyDescent="0.25">
      <c r="A17" s="11" t="s">
        <v>17</v>
      </c>
      <c r="B17" s="12" t="s">
        <v>12</v>
      </c>
      <c r="C17" s="1">
        <f>C18+C19+C20+C21</f>
        <v>688027</v>
      </c>
      <c r="D17" s="1">
        <f t="shared" ref="D17:E17" si="8">D18+D19+D20+D21</f>
        <v>939059</v>
      </c>
      <c r="E17" s="1">
        <f t="shared" si="8"/>
        <v>671679</v>
      </c>
      <c r="F17" s="13">
        <f t="shared" ref="F17:F21" si="9">E17/D17*100</f>
        <v>71.526815673988537</v>
      </c>
      <c r="G17" s="13">
        <f t="shared" ref="G17:G21" si="10">E17/C17*100</f>
        <v>97.62393045621755</v>
      </c>
    </row>
    <row r="18" spans="1:7" x14ac:dyDescent="0.25">
      <c r="A18" s="9">
        <v>1</v>
      </c>
      <c r="B18" s="15" t="s">
        <v>13</v>
      </c>
      <c r="C18" s="2">
        <v>53817</v>
      </c>
      <c r="D18" s="2">
        <v>102600</v>
      </c>
      <c r="E18" s="2">
        <v>30953</v>
      </c>
      <c r="F18" s="17">
        <f t="shared" si="9"/>
        <v>30.168615984405456</v>
      </c>
      <c r="G18" s="17">
        <f t="shared" si="10"/>
        <v>57.515283274801646</v>
      </c>
    </row>
    <row r="19" spans="1:7" x14ac:dyDescent="0.25">
      <c r="A19" s="9">
        <v>2</v>
      </c>
      <c r="B19" s="15" t="s">
        <v>14</v>
      </c>
      <c r="C19" s="2">
        <f>460642-C22</f>
        <v>446463</v>
      </c>
      <c r="D19" s="2">
        <v>643127</v>
      </c>
      <c r="E19" s="2">
        <v>498808</v>
      </c>
      <c r="F19" s="17">
        <f t="shared" si="9"/>
        <v>77.559797676042209</v>
      </c>
      <c r="G19" s="17">
        <f t="shared" si="10"/>
        <v>111.72437581613706</v>
      </c>
    </row>
    <row r="20" spans="1:7" x14ac:dyDescent="0.25">
      <c r="A20" s="9">
        <v>3</v>
      </c>
      <c r="B20" s="15" t="s">
        <v>15</v>
      </c>
      <c r="C20" s="2">
        <v>8676</v>
      </c>
      <c r="D20" s="2">
        <v>12799</v>
      </c>
      <c r="E20" s="2">
        <v>6437</v>
      </c>
      <c r="F20" s="17"/>
      <c r="G20" s="17"/>
    </row>
    <row r="21" spans="1:7" x14ac:dyDescent="0.25">
      <c r="A21" s="9">
        <v>4</v>
      </c>
      <c r="B21" s="15" t="s">
        <v>65</v>
      </c>
      <c r="C21" s="2">
        <v>179071</v>
      </c>
      <c r="D21" s="2">
        <v>180533</v>
      </c>
      <c r="E21" s="2">
        <v>135481</v>
      </c>
      <c r="F21" s="17">
        <f t="shared" si="9"/>
        <v>75.045005622240808</v>
      </c>
      <c r="G21" s="17">
        <f t="shared" si="10"/>
        <v>75.657700018428443</v>
      </c>
    </row>
    <row r="22" spans="1:7" s="4" customFormat="1" ht="28.5" x14ac:dyDescent="0.25">
      <c r="A22" s="11" t="s">
        <v>18</v>
      </c>
      <c r="B22" s="12" t="s">
        <v>16</v>
      </c>
      <c r="C22" s="1">
        <v>14179</v>
      </c>
      <c r="D22" s="1"/>
      <c r="E22" s="1">
        <v>33420</v>
      </c>
      <c r="F22" s="17"/>
      <c r="G22" s="17"/>
    </row>
    <row r="26" spans="1:7" x14ac:dyDescent="0.25">
      <c r="E26" s="23"/>
    </row>
  </sheetData>
  <mergeCells count="8">
    <mergeCell ref="A3:G3"/>
    <mergeCell ref="C6:C7"/>
    <mergeCell ref="A4:G4"/>
    <mergeCell ref="D6:D7"/>
    <mergeCell ref="E6:E7"/>
    <mergeCell ref="F6:G6"/>
    <mergeCell ref="B6:B7"/>
    <mergeCell ref="A6:A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33"/>
  <sheetViews>
    <sheetView workbookViewId="0">
      <selection activeCell="C1" sqref="C1:C1048576"/>
    </sheetView>
  </sheetViews>
  <sheetFormatPr defaultColWidth="9" defaultRowHeight="14.25" x14ac:dyDescent="0.25"/>
  <cols>
    <col min="1" max="1" width="4.7109375" style="5" customWidth="1"/>
    <col min="2" max="2" width="35" style="5" customWidth="1"/>
    <col min="3" max="3" width="10" style="5" hidden="1" customWidth="1"/>
    <col min="4" max="4" width="9.85546875" style="5" customWidth="1"/>
    <col min="5" max="5" width="10.42578125" style="5" customWidth="1"/>
    <col min="6" max="6" width="9.5703125" style="5" customWidth="1"/>
    <col min="7" max="7" width="9.85546875" style="5" customWidth="1"/>
    <col min="8" max="16384" width="9" style="5"/>
  </cols>
  <sheetData>
    <row r="1" spans="1:8" x14ac:dyDescent="0.25">
      <c r="A1" s="4" t="s">
        <v>0</v>
      </c>
      <c r="G1" s="6" t="s">
        <v>23</v>
      </c>
    </row>
    <row r="3" spans="1:8" x14ac:dyDescent="0.25">
      <c r="A3" s="31" t="s">
        <v>75</v>
      </c>
      <c r="B3" s="31"/>
      <c r="C3" s="31"/>
      <c r="D3" s="31"/>
      <c r="E3" s="31"/>
      <c r="F3" s="31"/>
      <c r="G3" s="31"/>
    </row>
    <row r="4" spans="1:8" x14ac:dyDescent="0.25">
      <c r="A4" s="34" t="s">
        <v>76</v>
      </c>
      <c r="B4" s="34"/>
      <c r="C4" s="34"/>
      <c r="D4" s="34"/>
      <c r="E4" s="34"/>
      <c r="F4" s="34"/>
      <c r="G4" s="34"/>
    </row>
    <row r="5" spans="1:8" x14ac:dyDescent="0.25">
      <c r="E5" s="23"/>
      <c r="G5" s="7" t="s">
        <v>21</v>
      </c>
    </row>
    <row r="6" spans="1:8" ht="29.25" customHeight="1" x14ac:dyDescent="0.25">
      <c r="A6" s="33" t="s">
        <v>1</v>
      </c>
      <c r="B6" s="33" t="s">
        <v>2</v>
      </c>
      <c r="C6" s="32" t="s">
        <v>68</v>
      </c>
      <c r="D6" s="32" t="s">
        <v>19</v>
      </c>
      <c r="E6" s="32" t="s">
        <v>77</v>
      </c>
      <c r="F6" s="32" t="s">
        <v>20</v>
      </c>
      <c r="G6" s="33"/>
    </row>
    <row r="7" spans="1:8" ht="42.75" x14ac:dyDescent="0.25">
      <c r="A7" s="33"/>
      <c r="B7" s="33"/>
      <c r="C7" s="33"/>
      <c r="D7" s="33"/>
      <c r="E7" s="33"/>
      <c r="F7" s="8" t="s">
        <v>19</v>
      </c>
      <c r="G7" s="8" t="s">
        <v>3</v>
      </c>
    </row>
    <row r="8" spans="1:8" x14ac:dyDescent="0.25">
      <c r="A8" s="9" t="s">
        <v>4</v>
      </c>
      <c r="B8" s="9" t="s">
        <v>5</v>
      </c>
      <c r="C8" s="9"/>
      <c r="D8" s="9">
        <v>1</v>
      </c>
      <c r="E8" s="9">
        <v>2</v>
      </c>
      <c r="F8" s="9">
        <v>3</v>
      </c>
      <c r="G8" s="9">
        <v>4</v>
      </c>
      <c r="H8" s="10"/>
    </row>
    <row r="9" spans="1:8" s="4" customFormat="1" x14ac:dyDescent="0.25">
      <c r="A9" s="11" t="s">
        <v>4</v>
      </c>
      <c r="B9" s="12" t="s">
        <v>24</v>
      </c>
      <c r="C9" s="1">
        <f>C10+C27+C28+C29+C30</f>
        <v>815700</v>
      </c>
      <c r="D9" s="1">
        <f t="shared" ref="D9:E9" si="0">D10+D27+D28+D29+D30</f>
        <v>898976</v>
      </c>
      <c r="E9" s="1">
        <f t="shared" si="0"/>
        <v>777774</v>
      </c>
      <c r="F9" s="13">
        <f t="shared" ref="F9" si="1">E9/D9*100</f>
        <v>86.517771330936526</v>
      </c>
      <c r="G9" s="13">
        <f t="shared" ref="G9" si="2">E9/C9*100</f>
        <v>95.35049650606841</v>
      </c>
    </row>
    <row r="10" spans="1:8" s="4" customFormat="1" x14ac:dyDescent="0.25">
      <c r="A10" s="11" t="s">
        <v>17</v>
      </c>
      <c r="B10" s="14" t="s">
        <v>8</v>
      </c>
      <c r="C10" s="1">
        <f>C11+C12+C13+C14+C15+C16+C17+C18+C24+C25+C26</f>
        <v>57590</v>
      </c>
      <c r="D10" s="1">
        <f>D11+D12+D13+D14+D15+D16+D17+D18+D24+D25+D26</f>
        <v>149734</v>
      </c>
      <c r="E10" s="1">
        <f>E11+E12+E13+E14+E15+E16+E17+E18+E24+E25+E26</f>
        <v>82841</v>
      </c>
      <c r="F10" s="13">
        <f t="shared" ref="F10" si="3">E10/D10*100</f>
        <v>55.325443786982255</v>
      </c>
      <c r="G10" s="13">
        <f t="shared" ref="G10" si="4">E10/C10*100</f>
        <v>143.84615384615384</v>
      </c>
    </row>
    <row r="11" spans="1:8" ht="28.5" x14ac:dyDescent="0.25">
      <c r="A11" s="9">
        <v>1</v>
      </c>
      <c r="B11" s="15" t="s">
        <v>66</v>
      </c>
      <c r="C11" s="2"/>
      <c r="D11" s="2"/>
      <c r="E11" s="2">
        <v>43</v>
      </c>
      <c r="F11" s="17"/>
      <c r="G11" s="17"/>
    </row>
    <row r="12" spans="1:8" ht="28.5" x14ac:dyDescent="0.25">
      <c r="A12" s="9">
        <v>2</v>
      </c>
      <c r="B12" s="15" t="s">
        <v>25</v>
      </c>
      <c r="C12" s="2"/>
      <c r="D12" s="2"/>
      <c r="E12" s="2"/>
      <c r="F12" s="17"/>
      <c r="G12" s="17"/>
    </row>
    <row r="13" spans="1:8" s="4" customFormat="1" ht="28.5" x14ac:dyDescent="0.25">
      <c r="A13" s="9">
        <v>3</v>
      </c>
      <c r="B13" s="15" t="s">
        <v>26</v>
      </c>
      <c r="C13" s="16">
        <v>33162</v>
      </c>
      <c r="D13" s="2">
        <v>55250</v>
      </c>
      <c r="E13" s="16">
        <v>45040</v>
      </c>
      <c r="F13" s="17">
        <f>E13/D13*100</f>
        <v>81.520361990950235</v>
      </c>
      <c r="G13" s="17">
        <f>E13/C13*100</f>
        <v>135.81810506000843</v>
      </c>
    </row>
    <row r="14" spans="1:8" s="4" customFormat="1" x14ac:dyDescent="0.25">
      <c r="A14" s="9">
        <v>4</v>
      </c>
      <c r="B14" s="15" t="s">
        <v>27</v>
      </c>
      <c r="C14" s="16">
        <v>3433</v>
      </c>
      <c r="D14" s="2">
        <v>3400</v>
      </c>
      <c r="E14" s="16">
        <v>3529</v>
      </c>
      <c r="F14" s="17">
        <f>E14/D14*100</f>
        <v>103.79411764705881</v>
      </c>
      <c r="G14" s="17">
        <f>E14/C14*100</f>
        <v>102.79638799883483</v>
      </c>
    </row>
    <row r="15" spans="1:8" s="4" customFormat="1" x14ac:dyDescent="0.25">
      <c r="A15" s="9">
        <v>5</v>
      </c>
      <c r="B15" s="15" t="s">
        <v>60</v>
      </c>
      <c r="C15" s="16">
        <v>224</v>
      </c>
      <c r="D15" s="2">
        <v>250</v>
      </c>
      <c r="E15" s="16">
        <v>444</v>
      </c>
      <c r="F15" s="17"/>
      <c r="G15" s="17"/>
    </row>
    <row r="16" spans="1:8" x14ac:dyDescent="0.25">
      <c r="A16" s="9">
        <v>6</v>
      </c>
      <c r="B16" s="15" t="s">
        <v>28</v>
      </c>
      <c r="C16" s="16">
        <v>6479</v>
      </c>
      <c r="D16" s="2">
        <v>12300</v>
      </c>
      <c r="E16" s="16">
        <v>8343</v>
      </c>
      <c r="F16" s="17">
        <f t="shared" ref="F16:F33" si="5">E16/D16*100</f>
        <v>67.829268292682926</v>
      </c>
      <c r="G16" s="17">
        <f t="shared" ref="G16:G33" si="6">E16/C16*100</f>
        <v>128.76987189381077</v>
      </c>
    </row>
    <row r="17" spans="1:9" x14ac:dyDescent="0.25">
      <c r="A17" s="9">
        <v>7</v>
      </c>
      <c r="B17" s="15" t="s">
        <v>29</v>
      </c>
      <c r="C17" s="16">
        <v>8770</v>
      </c>
      <c r="D17" s="2">
        <v>10500</v>
      </c>
      <c r="E17" s="16">
        <v>9923</v>
      </c>
      <c r="F17" s="17">
        <f t="shared" si="5"/>
        <v>94.504761904761907</v>
      </c>
      <c r="G17" s="17">
        <f t="shared" si="6"/>
        <v>113.14709236031928</v>
      </c>
    </row>
    <row r="18" spans="1:9" x14ac:dyDescent="0.25">
      <c r="A18" s="9">
        <v>8</v>
      </c>
      <c r="B18" s="15" t="s">
        <v>30</v>
      </c>
      <c r="C18" s="2">
        <f>SUM(C19:C23)</f>
        <v>1597</v>
      </c>
      <c r="D18" s="2">
        <f>SUM(D19:D23)</f>
        <v>65034</v>
      </c>
      <c r="E18" s="2">
        <f>SUM(E19:E23)</f>
        <v>11531</v>
      </c>
      <c r="F18" s="17">
        <f t="shared" si="5"/>
        <v>17.730725466678969</v>
      </c>
      <c r="G18" s="17">
        <f t="shared" si="6"/>
        <v>722.04132748904192</v>
      </c>
    </row>
    <row r="19" spans="1:9" s="21" customFormat="1" x14ac:dyDescent="0.25">
      <c r="A19" s="24" t="s">
        <v>41</v>
      </c>
      <c r="B19" s="25" t="s">
        <v>31</v>
      </c>
      <c r="C19" s="26">
        <v>14</v>
      </c>
      <c r="D19" s="27"/>
      <c r="E19" s="26">
        <v>35</v>
      </c>
      <c r="F19" s="17"/>
      <c r="G19" s="17"/>
    </row>
    <row r="20" spans="1:9" s="29" customFormat="1" x14ac:dyDescent="0.25">
      <c r="A20" s="24" t="s">
        <v>41</v>
      </c>
      <c r="B20" s="25" t="s">
        <v>32</v>
      </c>
      <c r="C20" s="28">
        <v>11</v>
      </c>
      <c r="D20" s="20">
        <v>15</v>
      </c>
      <c r="E20" s="28">
        <v>10</v>
      </c>
      <c r="F20" s="17"/>
      <c r="G20" s="17"/>
    </row>
    <row r="21" spans="1:9" s="29" customFormat="1" x14ac:dyDescent="0.25">
      <c r="A21" s="24" t="s">
        <v>41</v>
      </c>
      <c r="B21" s="25" t="s">
        <v>33</v>
      </c>
      <c r="C21" s="28">
        <v>1563</v>
      </c>
      <c r="D21" s="20">
        <v>65000</v>
      </c>
      <c r="E21" s="28">
        <v>11480</v>
      </c>
      <c r="F21" s="17">
        <f t="shared" si="5"/>
        <v>17.661538461538463</v>
      </c>
      <c r="G21" s="17">
        <f t="shared" si="6"/>
        <v>734.4849648112604</v>
      </c>
    </row>
    <row r="22" spans="1:9" s="29" customFormat="1" x14ac:dyDescent="0.25">
      <c r="A22" s="24" t="s">
        <v>41</v>
      </c>
      <c r="B22" s="25" t="s">
        <v>34</v>
      </c>
      <c r="C22" s="28">
        <v>9</v>
      </c>
      <c r="D22" s="20">
        <v>19</v>
      </c>
      <c r="E22" s="28">
        <v>6</v>
      </c>
      <c r="F22" s="17">
        <f t="shared" si="5"/>
        <v>31.578947368421051</v>
      </c>
      <c r="G22" s="17"/>
    </row>
    <row r="23" spans="1:9" s="29" customFormat="1" ht="28.5" x14ac:dyDescent="0.25">
      <c r="A23" s="24" t="s">
        <v>41</v>
      </c>
      <c r="B23" s="25" t="s">
        <v>35</v>
      </c>
      <c r="C23" s="20"/>
      <c r="D23" s="20"/>
      <c r="E23" s="20"/>
      <c r="F23" s="17"/>
      <c r="G23" s="17"/>
    </row>
    <row r="24" spans="1:9" x14ac:dyDescent="0.25">
      <c r="A24" s="9">
        <v>9</v>
      </c>
      <c r="B24" s="15" t="s">
        <v>36</v>
      </c>
      <c r="C24" s="2"/>
      <c r="D24" s="2"/>
      <c r="E24" s="2"/>
      <c r="F24" s="17"/>
      <c r="G24" s="17"/>
    </row>
    <row r="25" spans="1:9" x14ac:dyDescent="0.25">
      <c r="A25" s="9">
        <v>10</v>
      </c>
      <c r="B25" s="15" t="s">
        <v>37</v>
      </c>
      <c r="C25" s="16">
        <v>3692</v>
      </c>
      <c r="D25" s="2">
        <v>2600</v>
      </c>
      <c r="E25" s="16">
        <v>3411</v>
      </c>
      <c r="F25" s="17">
        <f t="shared" si="5"/>
        <v>131.19230769230771</v>
      </c>
      <c r="G25" s="17">
        <f t="shared" si="6"/>
        <v>92.388949079089926</v>
      </c>
      <c r="I25" s="23"/>
    </row>
    <row r="26" spans="1:9" ht="28.5" x14ac:dyDescent="0.25">
      <c r="A26" s="9">
        <v>11</v>
      </c>
      <c r="B26" s="15" t="s">
        <v>38</v>
      </c>
      <c r="C26" s="16">
        <v>233</v>
      </c>
      <c r="D26" s="2">
        <v>400</v>
      </c>
      <c r="E26" s="16">
        <v>577</v>
      </c>
      <c r="F26" s="17">
        <f t="shared" si="5"/>
        <v>144.25</v>
      </c>
      <c r="G26" s="17"/>
    </row>
    <row r="27" spans="1:9" s="4" customFormat="1" x14ac:dyDescent="0.25">
      <c r="A27" s="11" t="s">
        <v>18</v>
      </c>
      <c r="B27" s="14" t="s">
        <v>9</v>
      </c>
      <c r="C27" s="1"/>
      <c r="D27" s="1"/>
      <c r="E27" s="1"/>
      <c r="F27" s="17"/>
      <c r="G27" s="17"/>
    </row>
    <row r="28" spans="1:9" s="4" customFormat="1" x14ac:dyDescent="0.25">
      <c r="A28" s="30" t="s">
        <v>59</v>
      </c>
      <c r="B28" s="12" t="s">
        <v>69</v>
      </c>
      <c r="C28" s="1">
        <v>1215</v>
      </c>
      <c r="D28" s="1"/>
      <c r="E28" s="1">
        <v>523</v>
      </c>
      <c r="F28" s="17"/>
      <c r="G28" s="17"/>
    </row>
    <row r="29" spans="1:9" s="4" customFormat="1" ht="28.5" x14ac:dyDescent="0.25">
      <c r="A29" s="30" t="s">
        <v>64</v>
      </c>
      <c r="B29" s="12" t="s">
        <v>78</v>
      </c>
      <c r="C29" s="1">
        <v>61870</v>
      </c>
      <c r="D29" s="1"/>
      <c r="E29" s="1">
        <v>63807</v>
      </c>
      <c r="F29" s="17"/>
      <c r="G29" s="17"/>
    </row>
    <row r="30" spans="1:9" s="4" customFormat="1" ht="28.5" x14ac:dyDescent="0.25">
      <c r="A30" s="30" t="s">
        <v>79</v>
      </c>
      <c r="B30" s="35" t="s">
        <v>67</v>
      </c>
      <c r="C30" s="4">
        <v>695025</v>
      </c>
      <c r="D30" s="1">
        <v>749242</v>
      </c>
      <c r="E30" s="1">
        <v>630603</v>
      </c>
      <c r="F30" s="17"/>
      <c r="G30" s="17"/>
    </row>
    <row r="31" spans="1:9" s="4" customFormat="1" ht="28.5" x14ac:dyDescent="0.25">
      <c r="A31" s="11" t="s">
        <v>5</v>
      </c>
      <c r="B31" s="12" t="s">
        <v>74</v>
      </c>
      <c r="C31" s="1">
        <f>C32+C33</f>
        <v>53034</v>
      </c>
      <c r="D31" s="1">
        <f>D32+D33</f>
        <v>139302</v>
      </c>
      <c r="E31" s="1">
        <f>E32+E33</f>
        <v>77693</v>
      </c>
      <c r="F31" s="13">
        <f t="shared" si="5"/>
        <v>55.773068584801365</v>
      </c>
      <c r="G31" s="13">
        <f t="shared" si="6"/>
        <v>146.49658709507111</v>
      </c>
    </row>
    <row r="32" spans="1:9" x14ac:dyDescent="0.25">
      <c r="A32" s="9">
        <v>1</v>
      </c>
      <c r="B32" s="15" t="s">
        <v>39</v>
      </c>
      <c r="C32" s="2">
        <v>42843</v>
      </c>
      <c r="D32" s="2">
        <v>127579</v>
      </c>
      <c r="E32" s="2">
        <v>66438</v>
      </c>
      <c r="F32" s="17">
        <f t="shared" si="5"/>
        <v>52.075968615524502</v>
      </c>
      <c r="G32" s="17">
        <f t="shared" si="6"/>
        <v>155.07317414746865</v>
      </c>
    </row>
    <row r="33" spans="1:7" ht="28.5" x14ac:dyDescent="0.25">
      <c r="A33" s="9">
        <v>2</v>
      </c>
      <c r="B33" s="15" t="s">
        <v>40</v>
      </c>
      <c r="C33" s="2">
        <v>10191</v>
      </c>
      <c r="D33" s="2">
        <v>11723</v>
      </c>
      <c r="E33" s="2">
        <v>11255</v>
      </c>
      <c r="F33" s="17">
        <f t="shared" si="5"/>
        <v>96.007847820523764</v>
      </c>
      <c r="G33" s="17">
        <f t="shared" si="6"/>
        <v>110.44058482975174</v>
      </c>
    </row>
  </sheetData>
  <mergeCells count="8">
    <mergeCell ref="A3:G3"/>
    <mergeCell ref="A6:A7"/>
    <mergeCell ref="B6:B7"/>
    <mergeCell ref="D6:D7"/>
    <mergeCell ref="E6:E7"/>
    <mergeCell ref="F6:G6"/>
    <mergeCell ref="C6:C7"/>
    <mergeCell ref="A4:G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F24" sqref="F24"/>
    </sheetView>
  </sheetViews>
  <sheetFormatPr defaultColWidth="9" defaultRowHeight="14.25" x14ac:dyDescent="0.25"/>
  <cols>
    <col min="1" max="1" width="4.7109375" style="5" customWidth="1"/>
    <col min="2" max="2" width="35.42578125" style="5" customWidth="1"/>
    <col min="3" max="3" width="11.7109375" style="5" hidden="1" customWidth="1"/>
    <col min="4" max="4" width="9.85546875" style="5" customWidth="1"/>
    <col min="5" max="5" width="10.42578125" style="5" customWidth="1"/>
    <col min="6" max="7" width="9.5703125" style="5" customWidth="1"/>
    <col min="8" max="16384" width="9" style="5"/>
  </cols>
  <sheetData>
    <row r="1" spans="1:9" x14ac:dyDescent="0.25">
      <c r="A1" s="4" t="s">
        <v>0</v>
      </c>
      <c r="G1" s="6" t="s">
        <v>42</v>
      </c>
    </row>
    <row r="3" spans="1:9" x14ac:dyDescent="0.25">
      <c r="A3" s="31" t="s">
        <v>71</v>
      </c>
      <c r="B3" s="31"/>
      <c r="C3" s="31"/>
      <c r="D3" s="31"/>
      <c r="E3" s="31"/>
      <c r="F3" s="31"/>
      <c r="G3" s="31"/>
    </row>
    <row r="4" spans="1:9" x14ac:dyDescent="0.25">
      <c r="A4" s="34" t="s">
        <v>70</v>
      </c>
      <c r="B4" s="34"/>
      <c r="C4" s="34"/>
      <c r="D4" s="34"/>
      <c r="E4" s="34"/>
      <c r="F4" s="34"/>
      <c r="G4" s="34"/>
    </row>
    <row r="5" spans="1:9" x14ac:dyDescent="0.25">
      <c r="G5" s="7" t="s">
        <v>21</v>
      </c>
    </row>
    <row r="6" spans="1:9" x14ac:dyDescent="0.25">
      <c r="A6" s="33" t="s">
        <v>1</v>
      </c>
      <c r="B6" s="33" t="s">
        <v>2</v>
      </c>
      <c r="C6" s="32" t="s">
        <v>68</v>
      </c>
      <c r="D6" s="32" t="s">
        <v>19</v>
      </c>
      <c r="E6" s="32" t="s">
        <v>73</v>
      </c>
      <c r="F6" s="32" t="s">
        <v>20</v>
      </c>
      <c r="G6" s="33"/>
    </row>
    <row r="7" spans="1:9" ht="42.75" x14ac:dyDescent="0.25">
      <c r="A7" s="33"/>
      <c r="B7" s="33"/>
      <c r="C7" s="33"/>
      <c r="D7" s="33"/>
      <c r="E7" s="33"/>
      <c r="F7" s="8" t="s">
        <v>19</v>
      </c>
      <c r="G7" s="8" t="s">
        <v>3</v>
      </c>
    </row>
    <row r="8" spans="1:9" x14ac:dyDescent="0.25">
      <c r="A8" s="9" t="s">
        <v>4</v>
      </c>
      <c r="B8" s="9" t="s">
        <v>5</v>
      </c>
      <c r="C8" s="9"/>
      <c r="D8" s="9">
        <v>1</v>
      </c>
      <c r="E8" s="9">
        <v>2</v>
      </c>
      <c r="F8" s="9">
        <v>3</v>
      </c>
      <c r="G8" s="9">
        <v>4</v>
      </c>
      <c r="H8" s="10"/>
    </row>
    <row r="9" spans="1:9" s="4" customFormat="1" x14ac:dyDescent="0.25">
      <c r="A9" s="11"/>
      <c r="B9" s="12" t="s">
        <v>11</v>
      </c>
      <c r="C9" s="1">
        <f>C10+C32</f>
        <v>702206</v>
      </c>
      <c r="D9" s="1">
        <f>D10+D32</f>
        <v>939059</v>
      </c>
      <c r="E9" s="1">
        <f>E10+E32</f>
        <v>705099</v>
      </c>
      <c r="F9" s="13">
        <f>E9/D9*100</f>
        <v>75.085697490785989</v>
      </c>
      <c r="G9" s="13">
        <f>E9/C9*100</f>
        <v>100.41198736553092</v>
      </c>
    </row>
    <row r="10" spans="1:9" s="4" customFormat="1" x14ac:dyDescent="0.25">
      <c r="A10" s="11" t="s">
        <v>4</v>
      </c>
      <c r="B10" s="12" t="s">
        <v>43</v>
      </c>
      <c r="C10" s="1">
        <f>C11+C14+C30+C31</f>
        <v>688027</v>
      </c>
      <c r="D10" s="1">
        <f>D11+D14+D30+D31</f>
        <v>939059</v>
      </c>
      <c r="E10" s="1">
        <f>E11+E14+E30+E31</f>
        <v>671679</v>
      </c>
      <c r="F10" s="13">
        <f t="shared" ref="F10:F31" si="0">E10/D10*100</f>
        <v>71.526815673988537</v>
      </c>
      <c r="G10" s="13">
        <f t="shared" ref="G10:G31" si="1">E10/C10*100</f>
        <v>97.62393045621755</v>
      </c>
    </row>
    <row r="11" spans="1:9" s="4" customFormat="1" x14ac:dyDescent="0.25">
      <c r="A11" s="11" t="s">
        <v>17</v>
      </c>
      <c r="B11" s="14" t="s">
        <v>13</v>
      </c>
      <c r="C11" s="1">
        <f>C12+C13</f>
        <v>53817</v>
      </c>
      <c r="D11" s="1">
        <f>D12+D13</f>
        <v>102600</v>
      </c>
      <c r="E11" s="1">
        <f>E12+E13</f>
        <v>30953</v>
      </c>
      <c r="F11" s="13">
        <f t="shared" si="0"/>
        <v>30.168615984405456</v>
      </c>
      <c r="G11" s="13">
        <f t="shared" si="1"/>
        <v>57.515283274801646</v>
      </c>
    </row>
    <row r="12" spans="1:9" x14ac:dyDescent="0.25">
      <c r="A12" s="9">
        <v>1</v>
      </c>
      <c r="B12" s="15" t="s">
        <v>44</v>
      </c>
      <c r="C12" s="2">
        <v>12838</v>
      </c>
      <c r="D12" s="2"/>
      <c r="E12" s="2">
        <v>1534</v>
      </c>
      <c r="F12" s="13"/>
      <c r="G12" s="13"/>
    </row>
    <row r="13" spans="1:9" s="4" customFormat="1" x14ac:dyDescent="0.25">
      <c r="A13" s="9">
        <v>2</v>
      </c>
      <c r="B13" s="15" t="s">
        <v>45</v>
      </c>
      <c r="C13" s="16">
        <f>25830+15149</f>
        <v>40979</v>
      </c>
      <c r="D13" s="2">
        <v>102600</v>
      </c>
      <c r="E13" s="16">
        <v>29419</v>
      </c>
      <c r="F13" s="17">
        <f t="shared" si="0"/>
        <v>28.673489278752434</v>
      </c>
      <c r="G13" s="13"/>
    </row>
    <row r="14" spans="1:9" s="4" customFormat="1" x14ac:dyDescent="0.25">
      <c r="A14" s="11" t="s">
        <v>18</v>
      </c>
      <c r="B14" s="14" t="s">
        <v>14</v>
      </c>
      <c r="C14" s="1">
        <f>C16+C17+C18+C19+C20+C21+C22+C23+C24+C25+C26+C27+C28+C29</f>
        <v>446463</v>
      </c>
      <c r="D14" s="1">
        <f>D16+D17+D18+D19+D20+D21+D22+D23+D24+D25+D26+D27+D28+D29</f>
        <v>643127</v>
      </c>
      <c r="E14" s="1">
        <f>E16+E17+E18+E19+E20+E21+E22+E23+E24+E25+E26+E27+E28+E29</f>
        <v>498808</v>
      </c>
      <c r="F14" s="13">
        <f t="shared" si="0"/>
        <v>77.559797676042209</v>
      </c>
      <c r="G14" s="13">
        <f t="shared" si="1"/>
        <v>111.72437581613706</v>
      </c>
      <c r="I14" s="36"/>
    </row>
    <row r="15" spans="1:9" s="21" customFormat="1" x14ac:dyDescent="0.25">
      <c r="A15" s="18"/>
      <c r="B15" s="19" t="s">
        <v>46</v>
      </c>
      <c r="C15" s="20"/>
      <c r="D15" s="20"/>
      <c r="E15" s="20"/>
      <c r="F15" s="13"/>
      <c r="G15" s="13"/>
    </row>
    <row r="16" spans="1:9" x14ac:dyDescent="0.25">
      <c r="A16" s="9">
        <v>1</v>
      </c>
      <c r="B16" s="15" t="s">
        <v>47</v>
      </c>
      <c r="C16" s="16">
        <f>333521+911</f>
        <v>334432</v>
      </c>
      <c r="D16" s="2">
        <v>462521</v>
      </c>
      <c r="E16" s="16">
        <v>361322</v>
      </c>
      <c r="F16" s="17">
        <f t="shared" si="0"/>
        <v>78.120128599566286</v>
      </c>
      <c r="G16" s="17">
        <f t="shared" si="1"/>
        <v>108.04049851688833</v>
      </c>
    </row>
    <row r="17" spans="1:7" x14ac:dyDescent="0.25">
      <c r="A17" s="9">
        <v>2</v>
      </c>
      <c r="B17" s="15" t="s">
        <v>48</v>
      </c>
      <c r="C17" s="2"/>
      <c r="D17" s="2">
        <v>0</v>
      </c>
      <c r="E17" s="2"/>
      <c r="F17" s="17"/>
      <c r="G17" s="17"/>
    </row>
    <row r="18" spans="1:7" x14ac:dyDescent="0.25">
      <c r="A18" s="9">
        <v>3</v>
      </c>
      <c r="B18" s="15" t="s">
        <v>49</v>
      </c>
      <c r="C18" s="16"/>
      <c r="D18" s="2">
        <v>0</v>
      </c>
      <c r="E18" s="16"/>
      <c r="F18" s="17"/>
      <c r="G18" s="17"/>
    </row>
    <row r="19" spans="1:7" s="4" customFormat="1" x14ac:dyDescent="0.25">
      <c r="A19" s="9">
        <v>4</v>
      </c>
      <c r="B19" s="15" t="s">
        <v>50</v>
      </c>
      <c r="C19" s="16">
        <v>2764</v>
      </c>
      <c r="D19" s="2">
        <v>0</v>
      </c>
      <c r="E19" s="16"/>
      <c r="F19" s="17"/>
      <c r="G19" s="17"/>
    </row>
    <row r="20" spans="1:7" x14ac:dyDescent="0.25">
      <c r="A20" s="9">
        <v>5</v>
      </c>
      <c r="B20" s="15" t="s">
        <v>80</v>
      </c>
      <c r="C20" s="16"/>
      <c r="D20" s="2">
        <v>3170</v>
      </c>
      <c r="E20" s="16">
        <v>2398</v>
      </c>
      <c r="F20" s="17">
        <f t="shared" si="0"/>
        <v>75.646687697160885</v>
      </c>
      <c r="G20" s="17"/>
    </row>
    <row r="21" spans="1:7" x14ac:dyDescent="0.25">
      <c r="A21" s="9">
        <v>6</v>
      </c>
      <c r="B21" s="15" t="s">
        <v>51</v>
      </c>
      <c r="C21" s="16">
        <v>426</v>
      </c>
      <c r="D21" s="2">
        <v>514</v>
      </c>
      <c r="E21" s="16">
        <v>197</v>
      </c>
      <c r="F21" s="17">
        <f t="shared" si="0"/>
        <v>38.326848249027243</v>
      </c>
      <c r="G21" s="17">
        <f t="shared" si="1"/>
        <v>46.244131455399064</v>
      </c>
    </row>
    <row r="22" spans="1:7" x14ac:dyDescent="0.25">
      <c r="A22" s="9">
        <v>7</v>
      </c>
      <c r="B22" s="15" t="s">
        <v>52</v>
      </c>
      <c r="C22" s="16">
        <v>1025</v>
      </c>
      <c r="D22" s="2">
        <v>2000</v>
      </c>
      <c r="E22" s="16">
        <v>1605</v>
      </c>
      <c r="F22" s="17">
        <f t="shared" si="0"/>
        <v>80.25</v>
      </c>
      <c r="G22" s="17">
        <f t="shared" si="1"/>
        <v>156.58536585365854</v>
      </c>
    </row>
    <row r="23" spans="1:7" x14ac:dyDescent="0.25">
      <c r="A23" s="9">
        <v>8</v>
      </c>
      <c r="B23" s="15" t="s">
        <v>53</v>
      </c>
      <c r="C23" s="16">
        <v>62271</v>
      </c>
      <c r="D23" s="2">
        <v>113395</v>
      </c>
      <c r="E23" s="16">
        <v>78918</v>
      </c>
      <c r="F23" s="17">
        <f t="shared" si="0"/>
        <v>69.595661184355578</v>
      </c>
      <c r="G23" s="17">
        <f t="shared" si="1"/>
        <v>126.73315026256202</v>
      </c>
    </row>
    <row r="24" spans="1:7" ht="28.5" x14ac:dyDescent="0.25">
      <c r="A24" s="9">
        <v>9</v>
      </c>
      <c r="B24" s="15" t="s">
        <v>58</v>
      </c>
      <c r="C24" s="16">
        <v>26067</v>
      </c>
      <c r="D24" s="2">
        <v>32518</v>
      </c>
      <c r="E24" s="16">
        <v>28994</v>
      </c>
      <c r="F24" s="17">
        <f t="shared" si="0"/>
        <v>89.162925149148165</v>
      </c>
      <c r="G24" s="17">
        <f t="shared" si="1"/>
        <v>111.22875666551579</v>
      </c>
    </row>
    <row r="25" spans="1:7" x14ac:dyDescent="0.25">
      <c r="A25" s="9">
        <v>10</v>
      </c>
      <c r="B25" s="15" t="s">
        <v>54</v>
      </c>
      <c r="C25" s="16">
        <v>12575</v>
      </c>
      <c r="D25" s="2">
        <v>17863</v>
      </c>
      <c r="E25" s="16">
        <v>13192</v>
      </c>
      <c r="F25" s="17">
        <f t="shared" si="0"/>
        <v>73.850976879583499</v>
      </c>
      <c r="G25" s="17">
        <f t="shared" si="1"/>
        <v>104.90656063618292</v>
      </c>
    </row>
    <row r="26" spans="1:7" x14ac:dyDescent="0.25">
      <c r="A26" s="9">
        <v>11</v>
      </c>
      <c r="B26" s="15" t="s">
        <v>61</v>
      </c>
      <c r="C26" s="16">
        <v>4726</v>
      </c>
      <c r="D26" s="2">
        <v>4275</v>
      </c>
      <c r="E26" s="16">
        <v>6327</v>
      </c>
      <c r="F26" s="17">
        <f t="shared" si="0"/>
        <v>148</v>
      </c>
      <c r="G26" s="17">
        <f t="shared" si="1"/>
        <v>133.87642826914939</v>
      </c>
    </row>
    <row r="27" spans="1:7" x14ac:dyDescent="0.25">
      <c r="A27" s="9">
        <v>12</v>
      </c>
      <c r="B27" s="15" t="s">
        <v>62</v>
      </c>
      <c r="C27" s="16">
        <v>2177</v>
      </c>
      <c r="D27" s="2">
        <v>2213</v>
      </c>
      <c r="E27" s="16">
        <v>2213</v>
      </c>
      <c r="F27" s="17">
        <f t="shared" si="0"/>
        <v>100</v>
      </c>
      <c r="G27" s="17">
        <f t="shared" si="1"/>
        <v>101.65365181442351</v>
      </c>
    </row>
    <row r="28" spans="1:7" x14ac:dyDescent="0.25">
      <c r="A28" s="9">
        <v>13</v>
      </c>
      <c r="B28" s="15" t="s">
        <v>63</v>
      </c>
      <c r="C28" s="2"/>
      <c r="D28" s="2">
        <v>4000</v>
      </c>
      <c r="E28" s="2">
        <v>3642</v>
      </c>
      <c r="F28" s="13">
        <f t="shared" si="0"/>
        <v>91.05</v>
      </c>
      <c r="G28" s="13"/>
    </row>
    <row r="29" spans="1:7" ht="28.5" x14ac:dyDescent="0.25">
      <c r="A29" s="9">
        <v>14</v>
      </c>
      <c r="B29" s="15" t="s">
        <v>81</v>
      </c>
      <c r="C29" s="2"/>
      <c r="D29" s="2">
        <v>658</v>
      </c>
      <c r="E29" s="2">
        <v>0</v>
      </c>
      <c r="F29" s="13">
        <f t="shared" si="0"/>
        <v>0</v>
      </c>
      <c r="G29" s="13"/>
    </row>
    <row r="30" spans="1:7" s="4" customFormat="1" x14ac:dyDescent="0.25">
      <c r="A30" s="11" t="s">
        <v>59</v>
      </c>
      <c r="B30" s="14" t="s">
        <v>15</v>
      </c>
      <c r="C30" s="1">
        <v>8676</v>
      </c>
      <c r="D30" s="1">
        <v>12799</v>
      </c>
      <c r="E30" s="1">
        <v>6437</v>
      </c>
      <c r="F30" s="13"/>
      <c r="G30" s="13"/>
    </row>
    <row r="31" spans="1:7" s="4" customFormat="1" x14ac:dyDescent="0.25">
      <c r="A31" s="11" t="s">
        <v>64</v>
      </c>
      <c r="B31" s="14" t="s">
        <v>65</v>
      </c>
      <c r="C31" s="1">
        <v>179071</v>
      </c>
      <c r="D31" s="1">
        <v>180533</v>
      </c>
      <c r="E31" s="1">
        <v>135481</v>
      </c>
      <c r="F31" s="13">
        <f t="shared" si="0"/>
        <v>75.045005622240808</v>
      </c>
      <c r="G31" s="13">
        <f t="shared" si="1"/>
        <v>75.657700018428443</v>
      </c>
    </row>
    <row r="32" spans="1:7" s="4" customFormat="1" ht="28.5" x14ac:dyDescent="0.25">
      <c r="A32" s="11" t="s">
        <v>5</v>
      </c>
      <c r="B32" s="12" t="s">
        <v>55</v>
      </c>
      <c r="C32" s="22">
        <f>C33+C34+C35</f>
        <v>14179</v>
      </c>
      <c r="D32" s="1">
        <f>D33+D34+D35</f>
        <v>0</v>
      </c>
      <c r="E32" s="1">
        <f>E33+E34+E35</f>
        <v>33420</v>
      </c>
      <c r="F32" s="13"/>
      <c r="G32" s="13"/>
    </row>
    <row r="33" spans="1:7" s="4" customFormat="1" ht="28.5" x14ac:dyDescent="0.25">
      <c r="A33" s="9">
        <v>1</v>
      </c>
      <c r="B33" s="15" t="s">
        <v>72</v>
      </c>
      <c r="C33" s="2">
        <v>14179</v>
      </c>
      <c r="D33" s="2"/>
      <c r="E33" s="2">
        <v>33420</v>
      </c>
      <c r="F33" s="13"/>
      <c r="G33" s="13"/>
    </row>
    <row r="34" spans="1:7" ht="28.5" hidden="1" x14ac:dyDescent="0.25">
      <c r="A34" s="9">
        <v>2</v>
      </c>
      <c r="B34" s="15" t="s">
        <v>56</v>
      </c>
      <c r="C34" s="2"/>
      <c r="D34" s="2"/>
      <c r="E34" s="2"/>
      <c r="F34" s="13"/>
      <c r="G34" s="13"/>
    </row>
    <row r="35" spans="1:7" ht="28.5" hidden="1" x14ac:dyDescent="0.25">
      <c r="A35" s="9">
        <v>3</v>
      </c>
      <c r="B35" s="15" t="s">
        <v>57</v>
      </c>
      <c r="C35" s="2"/>
      <c r="D35" s="2"/>
      <c r="E35" s="2"/>
      <c r="F35" s="13"/>
      <c r="G35" s="13"/>
    </row>
  </sheetData>
  <mergeCells count="8">
    <mergeCell ref="A3:G3"/>
    <mergeCell ref="A6:A7"/>
    <mergeCell ref="B6:B7"/>
    <mergeCell ref="D6:D7"/>
    <mergeCell ref="E6:E7"/>
    <mergeCell ref="F6:G6"/>
    <mergeCell ref="C6:C7"/>
    <mergeCell ref="A4:G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Bieu so 93</vt:lpstr>
      <vt:lpstr>Bieu so 94</vt:lpstr>
      <vt:lpstr>Bieu so 95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2021-11-13T03:51:58Z</dcterms:modified>
</cp:coreProperties>
</file>